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60" yWindow="690" windowWidth="287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R4" i="1"/>
  <c r="R5"/>
  <c r="R6"/>
  <c r="R7"/>
  <c r="R8"/>
  <c r="R9"/>
  <c r="R10"/>
  <c r="R11"/>
  <c r="R12"/>
  <c r="R13"/>
  <c r="R3"/>
  <c r="Q4"/>
  <c r="Q5"/>
  <c r="Q6"/>
  <c r="Q7"/>
  <c r="Q8"/>
  <c r="Q9"/>
  <c r="Q10"/>
  <c r="Q11"/>
  <c r="Q12"/>
  <c r="Q13"/>
  <c r="Q3"/>
  <c r="E13" l="1"/>
  <c r="E12"/>
  <c r="E11"/>
  <c r="E10"/>
  <c r="E9"/>
  <c r="E8"/>
  <c r="E7"/>
  <c r="E6"/>
  <c r="E5"/>
  <c r="E4"/>
  <c r="E3"/>
  <c r="P13"/>
  <c r="L13"/>
  <c r="K13"/>
  <c r="J13"/>
  <c r="I13" s="1"/>
  <c r="H13"/>
  <c r="P12"/>
  <c r="L12"/>
  <c r="K12"/>
  <c r="J12"/>
  <c r="I12" s="1"/>
  <c r="H12"/>
  <c r="T7"/>
  <c r="S7"/>
  <c r="P7"/>
  <c r="P11"/>
  <c r="P10"/>
  <c r="P9"/>
  <c r="P8"/>
  <c r="P6"/>
  <c r="P5"/>
  <c r="P4"/>
  <c r="P3"/>
  <c r="J11"/>
  <c r="I11" s="1"/>
  <c r="K11"/>
  <c r="L11"/>
  <c r="J10"/>
  <c r="I10" s="1"/>
  <c r="K10"/>
  <c r="L10"/>
  <c r="J9"/>
  <c r="I9" s="1"/>
  <c r="K9"/>
  <c r="L9"/>
  <c r="J8"/>
  <c r="I8" s="1"/>
  <c r="K8"/>
  <c r="L8"/>
  <c r="J7"/>
  <c r="I7" s="1"/>
  <c r="K7"/>
  <c r="L7"/>
  <c r="J6"/>
  <c r="I6" s="1"/>
  <c r="K6"/>
  <c r="L6"/>
  <c r="J5"/>
  <c r="I5" s="1"/>
  <c r="K5"/>
  <c r="L5"/>
  <c r="J4"/>
  <c r="I4" s="1"/>
  <c r="K4"/>
  <c r="L4"/>
  <c r="J3"/>
  <c r="I3" s="1"/>
  <c r="K3"/>
  <c r="L3"/>
  <c r="H11"/>
  <c r="H10"/>
  <c r="H9"/>
  <c r="H8"/>
  <c r="H7"/>
  <c r="H6"/>
  <c r="H5"/>
  <c r="H4"/>
  <c r="H3"/>
</calcChain>
</file>

<file path=xl/sharedStrings.xml><?xml version="1.0" encoding="utf-8"?>
<sst xmlns="http://schemas.openxmlformats.org/spreadsheetml/2006/main" count="28" uniqueCount="28">
  <si>
    <t>12 BA</t>
  </si>
  <si>
    <t>10 BA</t>
  </si>
  <si>
    <t>8 BA</t>
  </si>
  <si>
    <t>7 BA</t>
  </si>
  <si>
    <t>6 BA</t>
  </si>
  <si>
    <t>5 BA</t>
  </si>
  <si>
    <t>4 BA</t>
  </si>
  <si>
    <t>3 BA</t>
  </si>
  <si>
    <t>2 BA</t>
  </si>
  <si>
    <t>1 BA</t>
  </si>
  <si>
    <t>0 BA</t>
  </si>
  <si>
    <t>tapping drill inch</t>
  </si>
  <si>
    <t>tapping drill mm</t>
  </si>
  <si>
    <t>Clearance inch Close</t>
  </si>
  <si>
    <t>Clearance inch normal</t>
  </si>
  <si>
    <t>Clearance inch loose</t>
  </si>
  <si>
    <t>Clearance mm normal</t>
  </si>
  <si>
    <t>NUT Full Height</t>
  </si>
  <si>
    <t>NUT Lock Height</t>
  </si>
  <si>
    <t>NUT AF size</t>
  </si>
  <si>
    <t>diameter mm</t>
  </si>
  <si>
    <t>Pitch mm</t>
  </si>
  <si>
    <t>Pitch inch</t>
  </si>
  <si>
    <t>Yellow Heading = Calculated Value, Not from Standards based table</t>
  </si>
  <si>
    <t>White headings = from Standards Tables</t>
  </si>
  <si>
    <t>Thread Gauge</t>
  </si>
  <si>
    <r>
      <t>diameter inch</t>
    </r>
    <r>
      <rPr>
        <sz val="11"/>
        <color rgb="FF000000"/>
        <rFont val="Calibri"/>
        <family val="2"/>
        <scheme val="minor"/>
      </rPr>
      <t> </t>
    </r>
  </si>
  <si>
    <t>TPI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</si>
</sst>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0" fillId="0" borderId="0" xfId="0" applyNumberFormat="1" applyFont="1" applyBorder="1"/>
    <xf numFmtId="0" fontId="0" fillId="0" borderId="0" xfId="0" applyFont="1"/>
    <xf numFmtId="164" fontId="0" fillId="0" borderId="1" xfId="0" applyNumberFormat="1" applyFont="1" applyBorder="1"/>
    <xf numFmtId="2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164" fontId="0" fillId="0" borderId="0" xfId="0" applyNumberFormat="1" applyFont="1" applyBorder="1" applyAlignment="1">
      <alignment horizontal="center" vertical="top"/>
    </xf>
    <xf numFmtId="0" fontId="5" fillId="0" borderId="0" xfId="0" applyFont="1"/>
    <xf numFmtId="0" fontId="1" fillId="0" borderId="0" xfId="0" applyFont="1"/>
    <xf numFmtId="164" fontId="0" fillId="0" borderId="1" xfId="0" applyNumberFormat="1" applyFont="1" applyFill="1" applyBorder="1"/>
    <xf numFmtId="0" fontId="0" fillId="0" borderId="0" xfId="0" applyFont="1" applyFill="1"/>
    <xf numFmtId="0" fontId="1" fillId="0" borderId="0" xfId="0" applyFont="1" applyFill="1"/>
    <xf numFmtId="164" fontId="2" fillId="2" borderId="4" xfId="0" applyNumberFormat="1" applyFont="1" applyFill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/>
    </xf>
    <xf numFmtId="164" fontId="0" fillId="0" borderId="4" xfId="0" applyNumberFormat="1" applyFont="1" applyBorder="1"/>
    <xf numFmtId="164" fontId="0" fillId="0" borderId="4" xfId="0" applyNumberFormat="1" applyFont="1" applyFill="1" applyBorder="1"/>
    <xf numFmtId="164" fontId="0" fillId="0" borderId="11" xfId="0" applyNumberFormat="1" applyFont="1" applyFill="1" applyBorder="1"/>
    <xf numFmtId="164" fontId="0" fillId="0" borderId="12" xfId="0" applyNumberFormat="1" applyFont="1" applyBorder="1"/>
    <xf numFmtId="164" fontId="0" fillId="0" borderId="12" xfId="0" applyNumberFormat="1" applyFont="1" applyFill="1" applyBorder="1"/>
    <xf numFmtId="164" fontId="0" fillId="0" borderId="9" xfId="0" applyNumberFormat="1" applyFont="1" applyBorder="1"/>
    <xf numFmtId="164" fontId="0" fillId="0" borderId="9" xfId="0" applyNumberFormat="1" applyFont="1" applyFill="1" applyBorder="1"/>
    <xf numFmtId="2" fontId="6" fillId="0" borderId="9" xfId="0" applyNumberFormat="1" applyFont="1" applyBorder="1"/>
    <xf numFmtId="2" fontId="6" fillId="0" borderId="9" xfId="0" applyNumberFormat="1" applyFont="1" applyFill="1" applyBorder="1"/>
    <xf numFmtId="164" fontId="2" fillId="2" borderId="6" xfId="0" applyNumberFormat="1" applyFont="1" applyFill="1" applyBorder="1" applyAlignment="1">
      <alignment horizontal="center" vertical="top"/>
    </xf>
    <xf numFmtId="2" fontId="6" fillId="0" borderId="10" xfId="0" applyNumberFormat="1" applyFont="1" applyBorder="1"/>
    <xf numFmtId="164" fontId="0" fillId="0" borderId="11" xfId="0" applyNumberFormat="1" applyFont="1" applyBorder="1"/>
    <xf numFmtId="164" fontId="0" fillId="0" borderId="6" xfId="0" applyNumberFormat="1" applyFont="1" applyBorder="1"/>
    <xf numFmtId="164" fontId="0" fillId="0" borderId="13" xfId="0" applyNumberFormat="1" applyFont="1" applyBorder="1"/>
    <xf numFmtId="164" fontId="0" fillId="0" borderId="10" xfId="0" applyNumberFormat="1" applyFont="1" applyBorder="1"/>
    <xf numFmtId="2" fontId="6" fillId="0" borderId="9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0" fillId="0" borderId="3" xfId="0" applyNumberFormat="1" applyFont="1" applyFill="1" applyBorder="1"/>
    <xf numFmtId="164" fontId="0" fillId="0" borderId="3" xfId="0" applyNumberFormat="1" applyFont="1" applyBorder="1"/>
    <xf numFmtId="165" fontId="4" fillId="0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65" fontId="4" fillId="2" borderId="15" xfId="0" applyNumberFormat="1" applyFont="1" applyFill="1" applyBorder="1" applyAlignment="1">
      <alignment horizontal="center" vertical="center"/>
    </xf>
    <xf numFmtId="2" fontId="6" fillId="0" borderId="19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2" fontId="6" fillId="0" borderId="20" xfId="0" applyNumberFormat="1" applyFont="1" applyFill="1" applyBorder="1" applyAlignment="1">
      <alignment horizontal="center" vertical="center"/>
    </xf>
    <xf numFmtId="164" fontId="4" fillId="0" borderId="21" xfId="0" applyNumberFormat="1" applyFont="1" applyFill="1" applyBorder="1" applyAlignment="1">
      <alignment horizontal="center" vertical="center"/>
    </xf>
    <xf numFmtId="165" fontId="4" fillId="2" borderId="18" xfId="0" applyNumberFormat="1" applyFont="1" applyFill="1" applyBorder="1" applyAlignment="1">
      <alignment horizontal="center" vertical="center"/>
    </xf>
    <xf numFmtId="164" fontId="1" fillId="0" borderId="0" xfId="0" applyNumberFormat="1" applyFont="1" applyProtection="1">
      <protection hidden="1"/>
    </xf>
    <xf numFmtId="0" fontId="7" fillId="5" borderId="14" xfId="0" applyFont="1" applyFill="1" applyBorder="1"/>
    <xf numFmtId="2" fontId="7" fillId="5" borderId="7" xfId="0" applyNumberFormat="1" applyFont="1" applyFill="1" applyBorder="1"/>
    <xf numFmtId="164" fontId="7" fillId="5" borderId="7" xfId="0" applyNumberFormat="1" applyFont="1" applyFill="1" applyBorder="1"/>
    <xf numFmtId="165" fontId="0" fillId="5" borderId="8" xfId="0" applyNumberFormat="1" applyFont="1" applyFill="1" applyBorder="1"/>
    <xf numFmtId="2" fontId="0" fillId="0" borderId="13" xfId="0" applyNumberFormat="1" applyFont="1" applyBorder="1"/>
    <xf numFmtId="165" fontId="0" fillId="0" borderId="2" xfId="0" applyNumberFormat="1" applyFont="1" applyBorder="1"/>
    <xf numFmtId="0" fontId="7" fillId="0" borderId="5" xfId="0" applyFont="1" applyBorder="1"/>
    <xf numFmtId="0" fontId="4" fillId="0" borderId="22" xfId="0" applyFont="1" applyFill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165" fontId="4" fillId="0" borderId="26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top"/>
    </xf>
    <xf numFmtId="2" fontId="6" fillId="0" borderId="23" xfId="0" applyNumberFormat="1" applyFont="1" applyFill="1" applyBorder="1"/>
    <xf numFmtId="164" fontId="0" fillId="0" borderId="27" xfId="0" applyNumberFormat="1" applyFont="1" applyFill="1" applyBorder="1"/>
    <xf numFmtId="164" fontId="0" fillId="0" borderId="24" xfId="0" applyNumberFormat="1" applyFont="1" applyFill="1" applyBorder="1"/>
    <xf numFmtId="164" fontId="0" fillId="0" borderId="28" xfId="0" applyNumberFormat="1" applyFont="1" applyFill="1" applyBorder="1"/>
    <xf numFmtId="164" fontId="0" fillId="0" borderId="29" xfId="0" applyNumberFormat="1" applyFont="1" applyFill="1" applyBorder="1"/>
    <xf numFmtId="164" fontId="0" fillId="0" borderId="23" xfId="0" applyNumberFormat="1" applyFont="1" applyFill="1" applyBorder="1"/>
    <xf numFmtId="164" fontId="0" fillId="0" borderId="24" xfId="0" applyNumberFormat="1" applyFont="1" applyBorder="1"/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wrapText="1"/>
    </xf>
    <xf numFmtId="164" fontId="8" fillId="4" borderId="1" xfId="0" applyNumberFormat="1" applyFont="1" applyFill="1" applyBorder="1" applyAlignment="1">
      <alignment wrapText="1"/>
    </xf>
    <xf numFmtId="164" fontId="0" fillId="0" borderId="1" xfId="0" applyNumberFormat="1" applyFont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6"/>
  <sheetViews>
    <sheetView tabSelected="1" zoomScale="90" zoomScaleNormal="90" workbookViewId="0">
      <selection activeCell="U7" sqref="U7"/>
    </sheetView>
  </sheetViews>
  <sheetFormatPr defaultRowHeight="15"/>
  <cols>
    <col min="1" max="1" width="9.140625" style="2"/>
    <col min="2" max="2" width="11.7109375" style="4" bestFit="1" customWidth="1"/>
    <col min="3" max="3" width="16" style="5" bestFit="1" customWidth="1"/>
    <col min="4" max="4" width="9.28515625" style="4" bestFit="1" customWidth="1"/>
    <col min="5" max="5" width="9.85546875" style="5" bestFit="1" customWidth="1"/>
    <col min="6" max="6" width="15.5703125" style="6" customWidth="1"/>
    <col min="7" max="7" width="15.85546875" style="4" bestFit="1" customWidth="1"/>
    <col min="8" max="8" width="16.42578125" style="7" bestFit="1" customWidth="1"/>
    <col min="9" max="9" width="20.5703125" style="4" customWidth="1"/>
    <col min="10" max="10" width="18.85546875" style="2" customWidth="1"/>
    <col min="11" max="11" width="20.85546875" style="5" customWidth="1"/>
    <col min="12" max="12" width="18.7109375" style="5" customWidth="1"/>
    <col min="13" max="13" width="0" style="1" hidden="1" customWidth="1"/>
    <col min="14" max="15" width="0" style="2" hidden="1" customWidth="1"/>
    <col min="16" max="16" width="11.28515625" style="2" bestFit="1" customWidth="1"/>
    <col min="17" max="18" width="12.28515625" style="5" customWidth="1"/>
    <col min="19" max="19" width="9.140625" style="2"/>
    <col min="20" max="20" width="0" style="2" hidden="1" customWidth="1"/>
    <col min="21" max="16384" width="9.140625" style="2"/>
  </cols>
  <sheetData>
    <row r="2" spans="1:21" ht="30">
      <c r="A2" s="69" t="s">
        <v>25</v>
      </c>
      <c r="B2" s="70" t="s">
        <v>20</v>
      </c>
      <c r="C2" s="71" t="s">
        <v>26</v>
      </c>
      <c r="D2" s="70" t="s">
        <v>21</v>
      </c>
      <c r="E2" s="71" t="s">
        <v>22</v>
      </c>
      <c r="F2" s="72" t="s">
        <v>27</v>
      </c>
      <c r="G2" s="70" t="s">
        <v>12</v>
      </c>
      <c r="H2" s="69" t="s">
        <v>11</v>
      </c>
      <c r="I2" s="73" t="s">
        <v>16</v>
      </c>
      <c r="J2" s="74" t="s">
        <v>13</v>
      </c>
      <c r="K2" s="74" t="s">
        <v>14</v>
      </c>
      <c r="L2" s="74" t="s">
        <v>15</v>
      </c>
      <c r="M2" s="75">
        <v>1.0640000000000001</v>
      </c>
      <c r="N2" s="75">
        <v>1.1240000000000001</v>
      </c>
      <c r="O2" s="75">
        <v>1.1879999999999999</v>
      </c>
      <c r="P2" s="76" t="s">
        <v>19</v>
      </c>
      <c r="Q2" s="76" t="s">
        <v>17</v>
      </c>
      <c r="R2" s="76" t="s">
        <v>18</v>
      </c>
    </row>
    <row r="3" spans="1:21">
      <c r="A3" s="55" t="s">
        <v>10</v>
      </c>
      <c r="B3" s="56">
        <v>6</v>
      </c>
      <c r="C3" s="57">
        <v>0.23599999999999999</v>
      </c>
      <c r="D3" s="58">
        <v>1</v>
      </c>
      <c r="E3" s="59">
        <f t="shared" ref="E3:E13" si="0">D3*0.3937</f>
        <v>0.39369999999999999</v>
      </c>
      <c r="F3" s="60">
        <v>25.4</v>
      </c>
      <c r="G3" s="56">
        <v>5.0999999999999996</v>
      </c>
      <c r="H3" s="61">
        <f t="shared" ref="H3:H13" si="1">G3*0.03937</f>
        <v>0.20078699999999999</v>
      </c>
      <c r="I3" s="62">
        <f t="shared" ref="I3:I13" si="2">J3*2.54</f>
        <v>0.63780415999999995</v>
      </c>
      <c r="J3" s="63">
        <f t="shared" ref="J3:J13" si="3">C3*$M$2</f>
        <v>0.25110399999999999</v>
      </c>
      <c r="K3" s="63">
        <f t="shared" ref="K3:K13" si="4">C3*$N$2</f>
        <v>0.265264</v>
      </c>
      <c r="L3" s="64">
        <f t="shared" ref="L3:L13" si="5">C3*$O$2</f>
        <v>0.28036799999999995</v>
      </c>
      <c r="M3" s="65"/>
      <c r="N3" s="63"/>
      <c r="O3" s="66"/>
      <c r="P3" s="67">
        <f t="shared" ref="P3:P13" si="6">C3*1.75</f>
        <v>0.41299999999999998</v>
      </c>
      <c r="Q3" s="63">
        <f>C3*$Q$15</f>
        <v>0.21303783783783786</v>
      </c>
      <c r="R3" s="68">
        <f>C3*$R$15</f>
        <v>0.1569081081081081</v>
      </c>
      <c r="S3" s="11"/>
    </row>
    <row r="4" spans="1:21">
      <c r="A4" s="39" t="s">
        <v>9</v>
      </c>
      <c r="B4" s="30">
        <v>5.3</v>
      </c>
      <c r="C4" s="31">
        <v>0.20899999999999999</v>
      </c>
      <c r="D4" s="42">
        <v>0.9</v>
      </c>
      <c r="E4" s="31">
        <f t="shared" si="0"/>
        <v>0.35432999999999998</v>
      </c>
      <c r="F4" s="38">
        <v>28.2</v>
      </c>
      <c r="G4" s="30">
        <v>4.5</v>
      </c>
      <c r="H4" s="14">
        <f t="shared" si="1"/>
        <v>0.17716500000000002</v>
      </c>
      <c r="I4" s="23">
        <f t="shared" si="2"/>
        <v>0.56483503999999995</v>
      </c>
      <c r="J4" s="10">
        <f t="shared" si="3"/>
        <v>0.22237599999999999</v>
      </c>
      <c r="K4" s="10">
        <f t="shared" si="4"/>
        <v>0.23491600000000001</v>
      </c>
      <c r="L4" s="16">
        <f t="shared" si="5"/>
        <v>0.24829199999999998</v>
      </c>
      <c r="M4" s="36"/>
      <c r="N4" s="10"/>
      <c r="O4" s="19"/>
      <c r="P4" s="21">
        <f t="shared" si="6"/>
        <v>0.36574999999999996</v>
      </c>
      <c r="Q4" s="10">
        <f t="shared" ref="Q4:Q13" si="7">C4*$Q$15</f>
        <v>0.18866486486486489</v>
      </c>
      <c r="R4" s="15">
        <f t="shared" ref="R4:R13" si="8">C4*$R$15</f>
        <v>0.13895675675675676</v>
      </c>
    </row>
    <row r="5" spans="1:21">
      <c r="A5" s="39" t="s">
        <v>8</v>
      </c>
      <c r="B5" s="30">
        <v>4.7</v>
      </c>
      <c r="C5" s="31">
        <v>0.185</v>
      </c>
      <c r="D5" s="42">
        <v>0.81</v>
      </c>
      <c r="E5" s="31">
        <f t="shared" si="0"/>
        <v>0.31889700000000004</v>
      </c>
      <c r="F5" s="38">
        <v>31.4</v>
      </c>
      <c r="G5" s="30">
        <v>4</v>
      </c>
      <c r="H5" s="14">
        <f t="shared" si="1"/>
        <v>0.15748000000000001</v>
      </c>
      <c r="I5" s="23">
        <f t="shared" si="2"/>
        <v>0.49997360000000002</v>
      </c>
      <c r="J5" s="10">
        <f t="shared" si="3"/>
        <v>0.19684000000000001</v>
      </c>
      <c r="K5" s="10">
        <f t="shared" si="4"/>
        <v>0.20794000000000001</v>
      </c>
      <c r="L5" s="16">
        <f t="shared" si="5"/>
        <v>0.21977999999999998</v>
      </c>
      <c r="M5" s="36"/>
      <c r="N5" s="10"/>
      <c r="O5" s="19"/>
      <c r="P5" s="21">
        <f t="shared" si="6"/>
        <v>0.32374999999999998</v>
      </c>
      <c r="Q5" s="10">
        <f t="shared" si="7"/>
        <v>0.16700000000000001</v>
      </c>
      <c r="R5" s="15">
        <f t="shared" si="8"/>
        <v>0.123</v>
      </c>
      <c r="S5" s="11"/>
    </row>
    <row r="6" spans="1:21">
      <c r="A6" s="39" t="s">
        <v>7</v>
      </c>
      <c r="B6" s="30">
        <v>4.0999999999999996</v>
      </c>
      <c r="C6" s="31">
        <v>0.161</v>
      </c>
      <c r="D6" s="42">
        <v>0.73</v>
      </c>
      <c r="E6" s="31">
        <f t="shared" si="0"/>
        <v>0.28740099999999996</v>
      </c>
      <c r="F6" s="38">
        <v>34.799999999999997</v>
      </c>
      <c r="G6" s="30">
        <v>3.4</v>
      </c>
      <c r="H6" s="14">
        <f t="shared" si="1"/>
        <v>0.133858</v>
      </c>
      <c r="I6" s="23">
        <f t="shared" si="2"/>
        <v>0.43511216000000003</v>
      </c>
      <c r="J6" s="10">
        <f t="shared" si="3"/>
        <v>0.17130400000000001</v>
      </c>
      <c r="K6" s="10">
        <f t="shared" si="4"/>
        <v>0.18096400000000001</v>
      </c>
      <c r="L6" s="16">
        <f t="shared" si="5"/>
        <v>0.19126799999999999</v>
      </c>
      <c r="M6" s="36"/>
      <c r="N6" s="10"/>
      <c r="O6" s="19"/>
      <c r="P6" s="21">
        <f t="shared" si="6"/>
        <v>0.28175</v>
      </c>
      <c r="Q6" s="10">
        <f t="shared" si="7"/>
        <v>0.14533513513513516</v>
      </c>
      <c r="R6" s="15">
        <f t="shared" si="8"/>
        <v>0.10704324324324324</v>
      </c>
      <c r="S6" s="11"/>
    </row>
    <row r="7" spans="1:21">
      <c r="A7" s="39" t="s">
        <v>6</v>
      </c>
      <c r="B7" s="30">
        <v>3.6</v>
      </c>
      <c r="C7" s="31">
        <v>0.14199999999999999</v>
      </c>
      <c r="D7" s="42">
        <v>0.66</v>
      </c>
      <c r="E7" s="31">
        <f t="shared" si="0"/>
        <v>0.25984200000000002</v>
      </c>
      <c r="F7" s="38">
        <v>38.5</v>
      </c>
      <c r="G7" s="30">
        <v>3</v>
      </c>
      <c r="H7" s="14">
        <f t="shared" si="1"/>
        <v>0.11811000000000001</v>
      </c>
      <c r="I7" s="23">
        <f t="shared" si="2"/>
        <v>0.38376352000000002</v>
      </c>
      <c r="J7" s="10">
        <f t="shared" si="3"/>
        <v>0.151088</v>
      </c>
      <c r="K7" s="10">
        <f t="shared" si="4"/>
        <v>0.159608</v>
      </c>
      <c r="L7" s="16">
        <f t="shared" si="5"/>
        <v>0.16869599999999998</v>
      </c>
      <c r="M7" s="36"/>
      <c r="N7" s="10"/>
      <c r="O7" s="19"/>
      <c r="P7" s="21">
        <f t="shared" si="6"/>
        <v>0.24849999999999997</v>
      </c>
      <c r="Q7" s="10">
        <f t="shared" si="7"/>
        <v>0.12818378378378378</v>
      </c>
      <c r="R7" s="15">
        <f t="shared" si="8"/>
        <v>9.4410810810810805E-2</v>
      </c>
      <c r="S7" s="12">
        <f>0.167/0.185</f>
        <v>0.90270270270270281</v>
      </c>
      <c r="T7" s="9">
        <f>0.123/0.185</f>
        <v>0.66486486486486485</v>
      </c>
      <c r="U7" s="8"/>
    </row>
    <row r="8" spans="1:21">
      <c r="A8" s="39" t="s">
        <v>5</v>
      </c>
      <c r="B8" s="30">
        <v>3.2</v>
      </c>
      <c r="C8" s="31">
        <v>0.126</v>
      </c>
      <c r="D8" s="42">
        <v>0.59</v>
      </c>
      <c r="E8" s="31">
        <f t="shared" si="0"/>
        <v>0.23228299999999999</v>
      </c>
      <c r="F8" s="38">
        <v>43.1</v>
      </c>
      <c r="G8" s="30">
        <v>2.65</v>
      </c>
      <c r="H8" s="14">
        <f t="shared" si="1"/>
        <v>0.10433050000000001</v>
      </c>
      <c r="I8" s="23">
        <f t="shared" si="2"/>
        <v>0.34052256000000003</v>
      </c>
      <c r="J8" s="10">
        <f t="shared" si="3"/>
        <v>0.13406400000000002</v>
      </c>
      <c r="K8" s="10">
        <f t="shared" si="4"/>
        <v>0.14162400000000003</v>
      </c>
      <c r="L8" s="16">
        <f t="shared" si="5"/>
        <v>0.14968799999999999</v>
      </c>
      <c r="M8" s="36"/>
      <c r="N8" s="10"/>
      <c r="O8" s="19"/>
      <c r="P8" s="21">
        <f t="shared" si="6"/>
        <v>0.2205</v>
      </c>
      <c r="Q8" s="10">
        <f t="shared" si="7"/>
        <v>0.11374054054054056</v>
      </c>
      <c r="R8" s="15">
        <f t="shared" si="8"/>
        <v>8.3772972972972967E-2</v>
      </c>
      <c r="S8" s="11"/>
    </row>
    <row r="9" spans="1:21">
      <c r="A9" s="39" t="s">
        <v>4</v>
      </c>
      <c r="B9" s="30">
        <v>2.8</v>
      </c>
      <c r="C9" s="31">
        <v>0.11</v>
      </c>
      <c r="D9" s="42">
        <v>0.53</v>
      </c>
      <c r="E9" s="31">
        <f t="shared" si="0"/>
        <v>0.20866100000000001</v>
      </c>
      <c r="F9" s="38">
        <v>47.9</v>
      </c>
      <c r="G9" s="30">
        <v>2.2999999999999998</v>
      </c>
      <c r="H9" s="14">
        <f t="shared" si="1"/>
        <v>9.0550999999999993E-2</v>
      </c>
      <c r="I9" s="23">
        <f t="shared" si="2"/>
        <v>0.29728160000000003</v>
      </c>
      <c r="J9" s="10">
        <f t="shared" si="3"/>
        <v>0.11704000000000001</v>
      </c>
      <c r="K9" s="10">
        <f t="shared" si="4"/>
        <v>0.12364000000000001</v>
      </c>
      <c r="L9" s="16">
        <f t="shared" si="5"/>
        <v>0.13067999999999999</v>
      </c>
      <c r="M9" s="36"/>
      <c r="N9" s="10"/>
      <c r="O9" s="19"/>
      <c r="P9" s="21">
        <f t="shared" si="6"/>
        <v>0.1925</v>
      </c>
      <c r="Q9" s="10">
        <f t="shared" si="7"/>
        <v>9.9297297297297304E-2</v>
      </c>
      <c r="R9" s="15">
        <f t="shared" si="8"/>
        <v>7.3135135135135129E-2</v>
      </c>
      <c r="S9" s="11"/>
    </row>
    <row r="10" spans="1:21">
      <c r="A10" s="39" t="s">
        <v>3</v>
      </c>
      <c r="B10" s="30">
        <v>2.5</v>
      </c>
      <c r="C10" s="31">
        <v>9.8000000000000004E-2</v>
      </c>
      <c r="D10" s="42">
        <v>0.48</v>
      </c>
      <c r="E10" s="31">
        <f t="shared" si="0"/>
        <v>0.18897599999999998</v>
      </c>
      <c r="F10" s="38">
        <v>52.9</v>
      </c>
      <c r="G10" s="30">
        <v>2.0499999999999998</v>
      </c>
      <c r="H10" s="14">
        <f t="shared" si="1"/>
        <v>8.0708500000000002E-2</v>
      </c>
      <c r="I10" s="23">
        <f t="shared" si="2"/>
        <v>0.26485088000000001</v>
      </c>
      <c r="J10" s="10">
        <f t="shared" si="3"/>
        <v>0.104272</v>
      </c>
      <c r="K10" s="10">
        <f t="shared" si="4"/>
        <v>0.11015200000000001</v>
      </c>
      <c r="L10" s="16">
        <f t="shared" si="5"/>
        <v>0.116424</v>
      </c>
      <c r="M10" s="36"/>
      <c r="N10" s="10"/>
      <c r="O10" s="19"/>
      <c r="P10" s="21">
        <f t="shared" si="6"/>
        <v>0.17150000000000001</v>
      </c>
      <c r="Q10" s="10">
        <f t="shared" si="7"/>
        <v>8.8464864864864878E-2</v>
      </c>
      <c r="R10" s="15">
        <f t="shared" si="8"/>
        <v>6.5156756756756751E-2</v>
      </c>
      <c r="S10" s="11"/>
    </row>
    <row r="11" spans="1:21">
      <c r="A11" s="40" t="s">
        <v>2</v>
      </c>
      <c r="B11" s="32">
        <v>2.2000000000000002</v>
      </c>
      <c r="C11" s="33">
        <v>8.6999999999999994E-2</v>
      </c>
      <c r="D11" s="42">
        <v>0.43</v>
      </c>
      <c r="E11" s="31">
        <f t="shared" si="0"/>
        <v>0.169291</v>
      </c>
      <c r="F11" s="41">
        <v>59.1</v>
      </c>
      <c r="G11" s="32">
        <v>1.8</v>
      </c>
      <c r="H11" s="13">
        <f t="shared" si="1"/>
        <v>7.0866000000000012E-2</v>
      </c>
      <c r="I11" s="22">
        <f t="shared" si="2"/>
        <v>0.23512272000000001</v>
      </c>
      <c r="J11" s="3">
        <f t="shared" si="3"/>
        <v>9.2567999999999998E-2</v>
      </c>
      <c r="K11" s="3">
        <f t="shared" si="4"/>
        <v>9.7788E-2</v>
      </c>
      <c r="L11" s="15">
        <f t="shared" si="5"/>
        <v>0.10335599999999999</v>
      </c>
      <c r="M11" s="37"/>
      <c r="N11" s="3"/>
      <c r="O11" s="18"/>
      <c r="P11" s="20">
        <f t="shared" si="6"/>
        <v>0.15225</v>
      </c>
      <c r="Q11" s="10">
        <f t="shared" si="7"/>
        <v>7.8535135135135145E-2</v>
      </c>
      <c r="R11" s="15">
        <f t="shared" si="8"/>
        <v>5.7843243243243241E-2</v>
      </c>
      <c r="S11" s="11"/>
    </row>
    <row r="12" spans="1:21">
      <c r="A12" s="39" t="s">
        <v>1</v>
      </c>
      <c r="B12" s="30">
        <v>1.7</v>
      </c>
      <c r="C12" s="31">
        <v>6.7000000000000004E-2</v>
      </c>
      <c r="D12" s="32">
        <v>0.31</v>
      </c>
      <c r="E12" s="33">
        <f t="shared" si="0"/>
        <v>0.122047</v>
      </c>
      <c r="F12" s="38">
        <v>72.599999999999994</v>
      </c>
      <c r="G12" s="30">
        <v>1.4</v>
      </c>
      <c r="H12" s="14">
        <f t="shared" si="1"/>
        <v>5.5118E-2</v>
      </c>
      <c r="I12" s="23">
        <f t="shared" si="2"/>
        <v>0.18107152000000001</v>
      </c>
      <c r="J12" s="10">
        <f t="shared" si="3"/>
        <v>7.1288000000000004E-2</v>
      </c>
      <c r="K12" s="10">
        <f t="shared" si="4"/>
        <v>7.5308000000000014E-2</v>
      </c>
      <c r="L12" s="16">
        <f t="shared" si="5"/>
        <v>7.9596E-2</v>
      </c>
      <c r="M12" s="36"/>
      <c r="N12" s="10"/>
      <c r="O12" s="19"/>
      <c r="P12" s="21">
        <f t="shared" si="6"/>
        <v>0.11725000000000001</v>
      </c>
      <c r="Q12" s="10">
        <f t="shared" si="7"/>
        <v>6.0481081081081092E-2</v>
      </c>
      <c r="R12" s="15">
        <f t="shared" si="8"/>
        <v>4.454594594594595E-2</v>
      </c>
    </row>
    <row r="13" spans="1:21" ht="15.75" thickBot="1">
      <c r="A13" s="43" t="s">
        <v>0</v>
      </c>
      <c r="B13" s="34">
        <v>1.3</v>
      </c>
      <c r="C13" s="35">
        <v>5.0999999999999997E-2</v>
      </c>
      <c r="D13" s="44">
        <v>0.28000000000000003</v>
      </c>
      <c r="E13" s="45">
        <f t="shared" si="0"/>
        <v>0.11023600000000001</v>
      </c>
      <c r="F13" s="46">
        <v>90.7</v>
      </c>
      <c r="G13" s="34">
        <v>1.05</v>
      </c>
      <c r="H13" s="24">
        <f t="shared" si="1"/>
        <v>4.1338500000000007E-2</v>
      </c>
      <c r="I13" s="25">
        <f t="shared" si="2"/>
        <v>0.13783055999999999</v>
      </c>
      <c r="J13" s="26">
        <f t="shared" si="3"/>
        <v>5.4264E-2</v>
      </c>
      <c r="K13" s="26">
        <f t="shared" si="4"/>
        <v>5.7324E-2</v>
      </c>
      <c r="L13" s="27">
        <f t="shared" si="5"/>
        <v>6.0587999999999996E-2</v>
      </c>
      <c r="M13" s="37"/>
      <c r="N13" s="3"/>
      <c r="O13" s="18"/>
      <c r="P13" s="29">
        <f t="shared" si="6"/>
        <v>8.9249999999999996E-2</v>
      </c>
      <c r="Q13" s="17">
        <f t="shared" si="7"/>
        <v>4.6037837837837839E-2</v>
      </c>
      <c r="R13" s="27">
        <f t="shared" si="8"/>
        <v>3.3908108108108105E-2</v>
      </c>
    </row>
    <row r="14" spans="1:21" ht="15.75" thickBot="1"/>
    <row r="15" spans="1:21">
      <c r="A15" s="48" t="s">
        <v>23</v>
      </c>
      <c r="B15" s="49"/>
      <c r="C15" s="50"/>
      <c r="D15" s="49"/>
      <c r="E15" s="50"/>
      <c r="F15" s="51"/>
      <c r="Q15" s="47">
        <v>0.90270270270270281</v>
      </c>
      <c r="R15" s="47">
        <v>0.66486486486486485</v>
      </c>
    </row>
    <row r="16" spans="1:21" ht="15.75" thickBot="1">
      <c r="A16" s="54" t="s">
        <v>24</v>
      </c>
      <c r="B16" s="52"/>
      <c r="C16" s="28"/>
      <c r="D16" s="52"/>
      <c r="E16" s="28"/>
      <c r="F16" s="53"/>
    </row>
  </sheetData>
  <sortState ref="A21:H36">
    <sortCondition descending="1" ref="C21:C36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2016-11-27T21:42:19Z</dcterms:created>
  <dcterms:modified xsi:type="dcterms:W3CDTF">2016-12-04T00:31:35Z</dcterms:modified>
</cp:coreProperties>
</file>